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K7" i="1" l="1"/>
  <c r="L7" i="1" s="1"/>
  <c r="M7" i="1" s="1"/>
  <c r="N7" i="1" s="1"/>
  <c r="I8" i="1" s="1"/>
  <c r="H7" i="1"/>
  <c r="I7" i="1" s="1"/>
  <c r="J7" i="1" s="1"/>
</calcChain>
</file>

<file path=xl/sharedStrings.xml><?xml version="1.0" encoding="utf-8"?>
<sst xmlns="http://schemas.openxmlformats.org/spreadsheetml/2006/main" count="29" uniqueCount="29">
  <si>
    <t>Обоснование начальной (максимальной) цены контракта</t>
  </si>
  <si>
    <t>Поставка дизельного топлива (зимнее) Аэропорт Охотск</t>
  </si>
  <si>
    <t>Используемый метод определения НМЦК  :</t>
  </si>
  <si>
    <t>метод сопостовимых рыночных цен</t>
  </si>
  <si>
    <t>№</t>
  </si>
  <si>
    <t>Наименование предмета контракта</t>
  </si>
  <si>
    <t>Основные характеристики объекта закупки</t>
  </si>
  <si>
    <t>Ед. изм</t>
  </si>
  <si>
    <t>Кол-во</t>
  </si>
  <si>
    <t>Коммерческие предложения (руб.)</t>
  </si>
  <si>
    <t xml:space="preserve">Средняя арифметическая цена за единицу     &lt;ц&gt; </t>
  </si>
  <si>
    <t>Однородность совокупности значений выявленных цен, используемых в расчете Н(М)ЦК, ЦКЕП</t>
  </si>
  <si>
    <t>Н(М)ЦК, ЦКЕП, определяемая методом сопоставимых рыночных цен (анализа рынка)*</t>
  </si>
  <si>
    <t>Поставщик №1 вх.266 от 30.03.15г.</t>
  </si>
  <si>
    <t>Поставщик №2 вх.267  от 30.03.15г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</si>
  <si>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</si>
  <si>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  <charset val="204"/>
      </rPr>
      <t xml:space="preserve">         (не должен превышать 33%)</t>
    </r>
  </si>
  <si>
    <r>
      <rPr>
        <b/>
        <sz val="10"/>
        <color indexed="8"/>
        <rFont val="Times New Roman"/>
        <family val="1"/>
        <charset val="204"/>
      </rPr>
      <t>Расчет Н(М)ЦК по формуле</t>
    </r>
    <r>
      <rPr>
        <sz val="10"/>
        <color indexed="8"/>
        <rFont val="Times New Roman"/>
        <family val="1"/>
        <charset val="204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</si>
  <si>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Цена за единицу изм. (руб.)</t>
  </si>
  <si>
    <t>Цена за единицу изм. с округлением (вниз) до сотых долей после запятой (руб.)</t>
  </si>
  <si>
    <t>Н(М)ЦК, ЦКЕП контракта с учетом округления цены за единицу (руб.)</t>
  </si>
  <si>
    <t>В соответствии с условиями проекта договора</t>
  </si>
  <si>
    <t>литр</t>
  </si>
  <si>
    <t>В результате проведенного расчета Н(М)ЦК, ЦКЕП контракта составила:</t>
  </si>
  <si>
    <t>рублей</t>
  </si>
  <si>
    <t>Главный специалист контрактной службы</t>
  </si>
  <si>
    <t>_____________________________</t>
  </si>
  <si>
    <t>Сушкова А.Ю.</t>
  </si>
  <si>
    <t>Объект закупки: Поставка дизельного топлива (зимнее) Аэропорт Охотск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</si>
</sst>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 Cyr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7">
    <xf numFmtId="0" fontId="0" fillId="0" borderId="0" xfId="0"/>
    <xf numFmtId="0" fontId="1" fillId="0" borderId="0" xfId="0" applyFont="1"/>
    <xf numFmtId="0" fontId="3" fillId="0" borderId="0" xfId="1" applyFont="1" applyFill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2" fontId="6" fillId="0" borderId="2" xfId="0" applyNumberFormat="1" applyFont="1" applyFill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9" fillId="0" borderId="2" xfId="1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7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0" fillId="0" borderId="10" xfId="0" applyFont="1" applyBorder="1" applyAlignment="1">
      <alignment horizontal="right" vertical="center"/>
    </xf>
    <xf numFmtId="4" fontId="10" fillId="0" borderId="0" xfId="0" applyNumberFormat="1" applyFont="1" applyAlignment="1">
      <alignment vertical="center"/>
    </xf>
    <xf numFmtId="0" fontId="10" fillId="0" borderId="10" xfId="0" applyFont="1" applyBorder="1" applyAlignment="1">
      <alignment vertical="center"/>
    </xf>
    <xf numFmtId="2" fontId="10" fillId="0" borderId="0" xfId="0" applyNumberFormat="1" applyFont="1" applyAlignment="1">
      <alignment vertical="center"/>
    </xf>
    <xf numFmtId="0" fontId="1" fillId="0" borderId="0" xfId="0" applyFont="1" applyAlignment="1">
      <alignment horizontal="left" wrapText="1"/>
    </xf>
    <xf numFmtId="0" fontId="11" fillId="0" borderId="0" xfId="0" applyFont="1"/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2" fillId="0" borderId="0" xfId="0" applyFont="1" applyAlignment="1" applyProtection="1">
      <alignment horizontal="center" vertical="top" wrapText="1"/>
      <protection locked="0"/>
    </xf>
    <xf numFmtId="0" fontId="12" fillId="0" borderId="0" xfId="0" applyFont="1" applyAlignment="1" applyProtection="1">
      <alignment horizontal="center" wrapText="1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2" fillId="0" borderId="0" xfId="0" applyFont="1" applyAlignment="1" applyProtection="1">
      <alignment horizontal="left" vertical="top" wrapText="1"/>
      <protection locked="0"/>
    </xf>
    <xf numFmtId="0" fontId="12" fillId="0" borderId="0" xfId="0" applyFont="1"/>
    <xf numFmtId="0" fontId="12" fillId="0" borderId="0" xfId="0" applyFont="1" applyAlignment="1" applyProtection="1">
      <alignment wrapText="1"/>
      <protection locked="0"/>
    </xf>
    <xf numFmtId="164" fontId="12" fillId="0" borderId="0" xfId="0" applyNumberFormat="1" applyFont="1" applyFill="1" applyAlignment="1" applyProtection="1">
      <alignment horizontal="center" vertical="center"/>
      <protection locked="0"/>
    </xf>
  </cellXfs>
  <cellStyles count="2">
    <cellStyle name="Обычный" xfId="0" builtinId="0"/>
    <cellStyle name="Обычный_Плат. нов. (2)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5</xdr:row>
      <xdr:rowOff>952500</xdr:rowOff>
    </xdr:from>
    <xdr:to>
      <xdr:col>10</xdr:col>
      <xdr:colOff>0</xdr:colOff>
      <xdr:row>5</xdr:row>
      <xdr:rowOff>1304925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4925" y="3619500"/>
          <a:ext cx="10096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19050</xdr:colOff>
      <xdr:row>5</xdr:row>
      <xdr:rowOff>923925</xdr:rowOff>
    </xdr:from>
    <xdr:to>
      <xdr:col>8</xdr:col>
      <xdr:colOff>1019175</xdr:colOff>
      <xdr:row>5</xdr:row>
      <xdr:rowOff>1362075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3325" y="3590925"/>
          <a:ext cx="10001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19050</xdr:colOff>
      <xdr:row>5</xdr:row>
      <xdr:rowOff>1600200</xdr:rowOff>
    </xdr:from>
    <xdr:to>
      <xdr:col>10</xdr:col>
      <xdr:colOff>1504950</xdr:colOff>
      <xdr:row>5</xdr:row>
      <xdr:rowOff>1962150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53625" y="4267200"/>
          <a:ext cx="14859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266700</xdr:colOff>
      <xdr:row>5</xdr:row>
      <xdr:rowOff>1400175</xdr:rowOff>
    </xdr:from>
    <xdr:to>
      <xdr:col>10</xdr:col>
      <xdr:colOff>419100</xdr:colOff>
      <xdr:row>5</xdr:row>
      <xdr:rowOff>1628775</xdr:rowOff>
    </xdr:to>
    <xdr:pic>
      <xdr:nvPicPr>
        <xdr:cNvPr id="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01275" y="4067175"/>
          <a:ext cx="1524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"/>
  <sheetViews>
    <sheetView tabSelected="1" workbookViewId="0">
      <selection activeCell="O6" sqref="O6"/>
    </sheetView>
  </sheetViews>
  <sheetFormatPr defaultRowHeight="15" x14ac:dyDescent="0.25"/>
  <cols>
    <col min="2" max="2" width="22.5703125" customWidth="1"/>
    <col min="3" max="3" width="27.85546875" customWidth="1"/>
    <col min="4" max="4" width="10.28515625" customWidth="1"/>
    <col min="6" max="6" width="14.42578125" customWidth="1"/>
    <col min="7" max="7" width="13.7109375" customWidth="1"/>
    <col min="9" max="9" width="18.85546875" customWidth="1"/>
    <col min="10" max="10" width="17.28515625" customWidth="1"/>
    <col min="11" max="11" width="26.42578125" customWidth="1"/>
    <col min="12" max="12" width="17" customWidth="1"/>
    <col min="13" max="13" width="26.5703125" customWidth="1"/>
    <col min="14" max="14" width="25.5703125" customWidth="1"/>
    <col min="15" max="15" width="38.140625" customWidth="1"/>
  </cols>
  <sheetData>
    <row r="1" spans="1:15" ht="24" customHeight="1" x14ac:dyDescent="0.3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9.25" customHeight="1" x14ac:dyDescent="0.25">
      <c r="A2" s="1"/>
      <c r="B2" s="5" t="s">
        <v>28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.75" x14ac:dyDescent="0.25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5.75" x14ac:dyDescent="0.25">
      <c r="A4" s="1"/>
      <c r="B4" s="4" t="s">
        <v>2</v>
      </c>
      <c r="C4" s="4"/>
      <c r="D4" s="5" t="s">
        <v>3</v>
      </c>
      <c r="E4" s="5"/>
      <c r="F4" s="5"/>
      <c r="G4" s="5"/>
      <c r="H4" s="5"/>
      <c r="I4" s="5"/>
      <c r="J4" s="6"/>
      <c r="K4" s="6"/>
      <c r="L4" s="7"/>
      <c r="M4" s="8"/>
      <c r="N4" s="8"/>
      <c r="O4" s="8"/>
    </row>
    <row r="5" spans="1:15" ht="37.5" customHeight="1" x14ac:dyDescent="0.25">
      <c r="A5" s="9" t="s">
        <v>4</v>
      </c>
      <c r="B5" s="9" t="s">
        <v>5</v>
      </c>
      <c r="C5" s="10" t="s">
        <v>6</v>
      </c>
      <c r="D5" s="10" t="s">
        <v>7</v>
      </c>
      <c r="E5" s="10" t="s">
        <v>8</v>
      </c>
      <c r="F5" s="11" t="s">
        <v>9</v>
      </c>
      <c r="G5" s="11"/>
      <c r="H5" s="12" t="s">
        <v>10</v>
      </c>
      <c r="I5" s="13" t="s">
        <v>11</v>
      </c>
      <c r="J5" s="13"/>
      <c r="K5" s="13"/>
      <c r="L5" s="14" t="s">
        <v>12</v>
      </c>
      <c r="M5" s="15"/>
      <c r="N5" s="16"/>
      <c r="O5" s="8"/>
    </row>
    <row r="6" spans="1:15" ht="247.5" customHeight="1" x14ac:dyDescent="0.25">
      <c r="A6" s="9"/>
      <c r="B6" s="10"/>
      <c r="C6" s="17"/>
      <c r="D6" s="17"/>
      <c r="E6" s="17"/>
      <c r="F6" s="18" t="s">
        <v>13</v>
      </c>
      <c r="G6" s="18" t="s">
        <v>14</v>
      </c>
      <c r="H6" s="19"/>
      <c r="I6" s="20" t="s">
        <v>15</v>
      </c>
      <c r="J6" s="21" t="s">
        <v>16</v>
      </c>
      <c r="K6" s="22" t="s">
        <v>17</v>
      </c>
      <c r="L6" s="23" t="s">
        <v>18</v>
      </c>
      <c r="M6" s="23" t="s">
        <v>19</v>
      </c>
      <c r="N6" s="23" t="s">
        <v>20</v>
      </c>
      <c r="O6" s="1"/>
    </row>
    <row r="7" spans="1:15" ht="76.5" x14ac:dyDescent="0.25">
      <c r="A7" s="24">
        <v>1</v>
      </c>
      <c r="B7" s="25" t="s">
        <v>1</v>
      </c>
      <c r="C7" s="25" t="s">
        <v>21</v>
      </c>
      <c r="D7" s="26" t="s">
        <v>22</v>
      </c>
      <c r="E7" s="26">
        <v>41000</v>
      </c>
      <c r="F7" s="27">
        <v>55</v>
      </c>
      <c r="G7" s="28">
        <v>45</v>
      </c>
      <c r="H7" s="27">
        <f>AVERAGE(F7:G7)</f>
        <v>50</v>
      </c>
      <c r="I7" s="29">
        <f>SQRT(((SUM((POWER(G7-H7,2)),(POWER(F7-H7,2)))/(COLUMNS(F7:G7)-1))))</f>
        <v>7.0710678118654755</v>
      </c>
      <c r="J7" s="29">
        <f>I7/H7*100</f>
        <v>14.142135623730951</v>
      </c>
      <c r="K7" s="30">
        <f>((E7/2)*(SUM(F7:G7)))</f>
        <v>2050000</v>
      </c>
      <c r="L7" s="30">
        <f>K7/E7</f>
        <v>50</v>
      </c>
      <c r="M7" s="30">
        <f>ROUNDDOWN(L7,2)</f>
        <v>50</v>
      </c>
      <c r="N7" s="30">
        <f>M7*E7</f>
        <v>2050000</v>
      </c>
      <c r="O7" s="31"/>
    </row>
    <row r="8" spans="1:15" ht="27" customHeight="1" x14ac:dyDescent="0.25">
      <c r="A8" s="32" t="s">
        <v>23</v>
      </c>
      <c r="B8" s="32"/>
      <c r="C8" s="32"/>
      <c r="D8" s="32"/>
      <c r="E8" s="32"/>
      <c r="F8" s="32"/>
      <c r="G8" s="32"/>
      <c r="H8" s="32"/>
      <c r="I8" s="33">
        <f>N7</f>
        <v>2050000</v>
      </c>
      <c r="J8" s="34" t="s">
        <v>24</v>
      </c>
      <c r="K8" s="34"/>
      <c r="L8" s="34"/>
      <c r="M8" s="34"/>
      <c r="N8" s="34"/>
      <c r="O8" s="35"/>
    </row>
    <row r="9" spans="1:15" x14ac:dyDescent="0.25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1:15" ht="15.75" x14ac:dyDescent="0.25">
      <c r="A10" s="1"/>
      <c r="B10" s="1"/>
      <c r="C10" s="1"/>
      <c r="D10" s="37"/>
      <c r="E10" s="37"/>
      <c r="F10" s="38"/>
      <c r="G10" s="38"/>
      <c r="H10" s="38"/>
      <c r="I10" s="38"/>
      <c r="J10" s="38"/>
      <c r="K10" s="38"/>
      <c r="L10" s="1"/>
      <c r="M10" s="1"/>
      <c r="N10" s="1"/>
      <c r="O10" s="1"/>
    </row>
    <row r="11" spans="1:15" ht="15.75" x14ac:dyDescent="0.25">
      <c r="A11" s="39" t="s">
        <v>25</v>
      </c>
      <c r="B11" s="39"/>
      <c r="C11" s="39"/>
      <c r="D11" s="40" t="s">
        <v>26</v>
      </c>
      <c r="E11" s="40"/>
      <c r="F11" s="40"/>
      <c r="G11" s="40"/>
      <c r="H11" s="41" t="s">
        <v>27</v>
      </c>
      <c r="I11" s="41"/>
      <c r="J11" s="42"/>
      <c r="K11" s="42"/>
      <c r="L11" s="42"/>
      <c r="M11" s="42"/>
      <c r="N11" s="42"/>
      <c r="O11" s="42"/>
    </row>
    <row r="12" spans="1:15" ht="15.75" x14ac:dyDescent="0.25">
      <c r="A12" s="43"/>
      <c r="B12" s="43"/>
      <c r="C12" s="43"/>
      <c r="D12" s="43"/>
      <c r="E12" s="44"/>
      <c r="F12" s="45"/>
      <c r="G12" s="46"/>
      <c r="H12" s="41"/>
      <c r="I12" s="41"/>
      <c r="J12" s="42"/>
      <c r="K12" s="42"/>
      <c r="L12" s="42"/>
      <c r="M12" s="42"/>
      <c r="N12" s="42"/>
      <c r="O12" s="42"/>
    </row>
  </sheetData>
  <mergeCells count="23">
    <mergeCell ref="N2:O2"/>
    <mergeCell ref="F10:K10"/>
    <mergeCell ref="A11:C11"/>
    <mergeCell ref="D11:G11"/>
    <mergeCell ref="H11:I11"/>
    <mergeCell ref="H12:I12"/>
    <mergeCell ref="B2:G2"/>
    <mergeCell ref="H2:M2"/>
    <mergeCell ref="F5:G5"/>
    <mergeCell ref="H5:H6"/>
    <mergeCell ref="I5:K5"/>
    <mergeCell ref="L5:N5"/>
    <mergeCell ref="A8:H8"/>
    <mergeCell ref="A9:O9"/>
    <mergeCell ref="B1:O1"/>
    <mergeCell ref="B3:O3"/>
    <mergeCell ref="B4:C4"/>
    <mergeCell ref="D4:I4"/>
    <mergeCell ref="A5:A6"/>
    <mergeCell ref="B5:B6"/>
    <mergeCell ref="C5:C6"/>
    <mergeCell ref="D5:D6"/>
    <mergeCell ref="E5:E6"/>
  </mergeCells>
  <pageMargins left="0.7" right="0.7" top="0.75" bottom="0.75" header="0.3" footer="0.3"/>
  <pageSetup paperSize="9" scale="45" fitToHeight="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2015-03-30T02:32:42Z</dcterms:modified>
</cp:coreProperties>
</file>